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g\Desktop\19\"/>
    </mc:Choice>
  </mc:AlternateContent>
  <xr:revisionPtr revIDLastSave="0" documentId="13_ncr:1_{AFE8B620-32A5-44A3-B10C-B935CA04921E}" xr6:coauthVersionLast="47" xr6:coauthVersionMax="47" xr10:uidLastSave="{00000000-0000-0000-0000-000000000000}"/>
  <bookViews>
    <workbookView xWindow="4020" yWindow="4020" windowWidth="19200" windowHeight="11160" xr2:uid="{00000000-000D-0000-FFFF-FFFF00000000}"/>
  </bookViews>
  <sheets>
    <sheet name="key financials_2024" sheetId="6" r:id="rId1"/>
    <sheet name="key financials_2022" sheetId="4" state="hidden" r:id="rId2"/>
  </sheets>
  <definedNames>
    <definedName name="_xlnm.Print_Area" localSheetId="1">'key financials_2022'!$A:$G</definedName>
    <definedName name="_xlnm.Print_Area" localSheetId="0">'key financials_2024'!$A:$G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6" l="1"/>
  <c r="E37" i="6"/>
  <c r="G19" i="6"/>
  <c r="G18" i="6"/>
  <c r="G20" i="6"/>
  <c r="E21" i="6"/>
  <c r="E24" i="6" s="1"/>
  <c r="E13" i="6"/>
  <c r="G66" i="6"/>
  <c r="G65" i="6"/>
  <c r="G64" i="6"/>
  <c r="G63" i="6"/>
  <c r="G62" i="6"/>
  <c r="G61" i="6"/>
  <c r="G54" i="6"/>
  <c r="G53" i="6"/>
  <c r="G52" i="6"/>
  <c r="G49" i="6"/>
  <c r="G48" i="6"/>
  <c r="G47" i="6"/>
  <c r="F44" i="6"/>
  <c r="C44" i="6"/>
  <c r="G43" i="6"/>
  <c r="G42" i="6"/>
  <c r="G41" i="6"/>
  <c r="G40" i="6"/>
  <c r="F37" i="6"/>
  <c r="D37" i="6"/>
  <c r="C37" i="6"/>
  <c r="G36" i="6"/>
  <c r="G35" i="6"/>
  <c r="G34" i="6"/>
  <c r="G33" i="6"/>
  <c r="G32" i="6"/>
  <c r="G31" i="6"/>
  <c r="G30" i="6"/>
  <c r="G23" i="6"/>
  <c r="G22" i="6"/>
  <c r="F21" i="6"/>
  <c r="F24" i="6" s="1"/>
  <c r="D21" i="6"/>
  <c r="D24" i="6" s="1"/>
  <c r="C21" i="6"/>
  <c r="C24" i="6" s="1"/>
  <c r="G17" i="6"/>
  <c r="G16" i="6"/>
  <c r="F13" i="6"/>
  <c r="D13" i="6"/>
  <c r="C13" i="6"/>
  <c r="G12" i="6"/>
  <c r="G11" i="6"/>
  <c r="G10" i="6"/>
  <c r="G9" i="6"/>
  <c r="G8" i="6"/>
  <c r="G68" i="4"/>
  <c r="G64" i="4"/>
  <c r="G49" i="4"/>
  <c r="E32" i="4"/>
  <c r="C26" i="4"/>
  <c r="G21" i="6" l="1"/>
  <c r="G13" i="6"/>
  <c r="G44" i="6"/>
  <c r="G37" i="6"/>
  <c r="G45" i="4"/>
  <c r="E46" i="4" l="1"/>
  <c r="G67" i="4"/>
  <c r="G65" i="4"/>
  <c r="G63" i="4"/>
  <c r="G56" i="4"/>
  <c r="G55" i="4"/>
  <c r="G51" i="4"/>
  <c r="G50" i="4"/>
  <c r="C46" i="4"/>
  <c r="G44" i="4"/>
  <c r="G43" i="4"/>
  <c r="G42" i="4"/>
  <c r="F39" i="4"/>
  <c r="F46" i="4" s="1"/>
  <c r="E39" i="4"/>
  <c r="D39" i="4"/>
  <c r="C39" i="4"/>
  <c r="G38" i="4"/>
  <c r="G36" i="4"/>
  <c r="G37" i="4"/>
  <c r="G34" i="4"/>
  <c r="G35" i="4"/>
  <c r="G33" i="4"/>
  <c r="G32" i="4"/>
  <c r="G24" i="4"/>
  <c r="F23" i="4"/>
  <c r="F26" i="4" s="1"/>
  <c r="E23" i="4"/>
  <c r="E26" i="4" s="1"/>
  <c r="D23" i="4"/>
  <c r="D26" i="4" s="1"/>
  <c r="C23" i="4"/>
  <c r="G22" i="4"/>
  <c r="G20" i="4"/>
  <c r="G21" i="4"/>
  <c r="G18" i="4"/>
  <c r="G19" i="4"/>
  <c r="G17" i="4"/>
  <c r="F14" i="4"/>
  <c r="E14" i="4"/>
  <c r="D14" i="4"/>
  <c r="C14" i="4"/>
  <c r="G13" i="4"/>
  <c r="G11" i="4"/>
  <c r="G12" i="4"/>
  <c r="G9" i="4"/>
  <c r="G10" i="4"/>
  <c r="G8" i="4"/>
  <c r="G14" i="4" l="1"/>
  <c r="G46" i="4"/>
  <c r="G39" i="4"/>
  <c r="G23" i="4"/>
  <c r="G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Chu</author>
  </authors>
  <commentList>
    <comment ref="G54" authorId="0" shapeId="0" xr:uid="{5D374CAE-47D8-42EC-ABFD-7AC9B03E37A1}">
      <text/>
    </comment>
    <comment ref="G66" authorId="0" shapeId="0" xr:uid="{85F09E8D-1027-4766-B184-7803153D0B3F}">
      <text/>
    </comment>
  </commentList>
</comments>
</file>

<file path=xl/sharedStrings.xml><?xml version="1.0" encoding="utf-8"?>
<sst xmlns="http://schemas.openxmlformats.org/spreadsheetml/2006/main" count="119" uniqueCount="55">
  <si>
    <t>Equity attributable to shareholders per share</t>
  </si>
  <si>
    <t>Change
in %</t>
  </si>
  <si>
    <t>Property</t>
  </si>
  <si>
    <t>Aviation</t>
  </si>
  <si>
    <t>Beverages</t>
  </si>
  <si>
    <t>Marine Services</t>
  </si>
  <si>
    <t>Trading &amp; Industrial</t>
  </si>
  <si>
    <t>Head Office</t>
  </si>
  <si>
    <t>Share repurchases</t>
  </si>
  <si>
    <t>N/A</t>
  </si>
  <si>
    <t>Retained profit less share repurchases</t>
  </si>
  <si>
    <t>STATEMENT OF FINANCIAL POSITION</t>
  </si>
  <si>
    <t>Property - cost and working capital</t>
  </si>
  <si>
    <t>Financed by</t>
  </si>
  <si>
    <t>Equity attributable to the Company's shareholders</t>
  </si>
  <si>
    <t>Non-controlling interests</t>
  </si>
  <si>
    <t>Net debt</t>
  </si>
  <si>
    <t>HK$</t>
  </si>
  <si>
    <t>Dividends per share</t>
  </si>
  <si>
    <t>RATIOS</t>
  </si>
  <si>
    <t>UNDERLYING</t>
  </si>
  <si>
    <t>'A' SHARES</t>
  </si>
  <si>
    <t>'B' SHARES</t>
  </si>
  <si>
    <t>Key Financials</t>
  </si>
  <si>
    <t xml:space="preserve">               - valuation surplus </t>
  </si>
  <si>
    <t>Revenue</t>
  </si>
  <si>
    <t>Dividend payout ratio</t>
  </si>
  <si>
    <t>Dividends for the year</t>
  </si>
  <si>
    <t>Return on equity (historic cost)</t>
  </si>
  <si>
    <t xml:space="preserve">Return on equity  </t>
  </si>
  <si>
    <t>Assets employed</t>
  </si>
  <si>
    <t>Lease liabilities</t>
  </si>
  <si>
    <t>Cash Interest cover - times</t>
  </si>
  <si>
    <t>Earnings/(loss) per share</t>
  </si>
  <si>
    <t>Profit/(loss) (HK$M)</t>
  </si>
  <si>
    <t>Earnings/(loss) per 'A' share (HK$)</t>
  </si>
  <si>
    <t>Earnings/(loss) per 'B' share (HK$)</t>
  </si>
  <si>
    <t>Profit/(loss) attributable to the Company's Shareholders</t>
  </si>
  <si>
    <t>^ Figures included continuing operations and discontinued operations.</t>
  </si>
  <si>
    <t>Gearing ratio (excluding lease liabilities)</t>
  </si>
  <si>
    <t>STATEMENT OF PROFIT OR LOSS</t>
  </si>
  <si>
    <t>2022^
HK$M</t>
  </si>
  <si>
    <t>2021^
HK$M
(Restated)</t>
  </si>
  <si>
    <t>+0.3%pt</t>
  </si>
  <si>
    <t>+6.1%pt</t>
  </si>
  <si>
    <t>-10%</t>
  </si>
  <si>
    <t>Profit (HK$M)</t>
  </si>
  <si>
    <t>2024
HK$M</t>
  </si>
  <si>
    <t>-9.4%pt</t>
  </si>
  <si>
    <t>-5.1%pt</t>
  </si>
  <si>
    <t>Earnings per share - basic</t>
  </si>
  <si>
    <t>Earnings per 'A' share - basic (HK$)</t>
  </si>
  <si>
    <t>Earnings per 'B' share - basic (HK$)</t>
  </si>
  <si>
    <t>Head Office, Healthcare and others</t>
  </si>
  <si>
    <t>2023
HK$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</si>
</sst>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.00_);_(* \(#,##0.00\);_(* &quot;-&quot;??_);_(@_)"/>
    <numFmt numFmtId="177" formatCode="_(* #,##0_);_(* \(#,##0\);_(* &quot;-&quot;??_);_(@_)"/>
    <numFmt numFmtId="178" formatCode="0.0%"/>
    <numFmt numFmtId="179" formatCode="_(* #,##0.0_);_(* \(#,##0.0\);_(* &quot;-&quot;??_);_(@_)"/>
    <numFmt numFmtId="180" formatCode="_(* #,##0.00_);_(* \(#,##0.00\);_(* &quot;-&quot;?_);_(@_)"/>
  </numFmts>
  <fonts count="9" x14ac:knownFonts="1">
    <font>
      <sz val="11"/>
      <color theme="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9"/>
      <color indexed="16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4" fillId="2" borderId="2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177" fontId="3" fillId="2" borderId="0" xfId="1" applyNumberFormat="1" applyFont="1" applyFill="1"/>
    <xf numFmtId="177" fontId="3" fillId="0" borderId="0" xfId="1" applyNumberFormat="1" applyFont="1"/>
    <xf numFmtId="9" fontId="3" fillId="0" borderId="0" xfId="2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77" fontId="3" fillId="2" borderId="1" xfId="1" applyNumberFormat="1" applyFont="1" applyFill="1" applyBorder="1"/>
    <xf numFmtId="177" fontId="3" fillId="0" borderId="1" xfId="1" applyNumberFormat="1" applyFont="1" applyBorder="1"/>
    <xf numFmtId="177" fontId="3" fillId="2" borderId="2" xfId="0" applyNumberFormat="1" applyFont="1" applyFill="1" applyBorder="1"/>
    <xf numFmtId="177" fontId="3" fillId="0" borderId="2" xfId="0" applyNumberFormat="1" applyFont="1" applyBorder="1"/>
    <xf numFmtId="9" fontId="3" fillId="0" borderId="2" xfId="2" applyFont="1" applyBorder="1"/>
    <xf numFmtId="0" fontId="3" fillId="2" borderId="0" xfId="0" applyFont="1" applyFill="1"/>
    <xf numFmtId="0" fontId="3" fillId="0" borderId="3" xfId="0" applyFont="1" applyBorder="1"/>
    <xf numFmtId="177" fontId="3" fillId="2" borderId="3" xfId="0" applyNumberFormat="1" applyFont="1" applyFill="1" applyBorder="1"/>
    <xf numFmtId="177" fontId="3" fillId="0" borderId="3" xfId="0" applyNumberFormat="1" applyFont="1" applyBorder="1"/>
    <xf numFmtId="9" fontId="3" fillId="0" borderId="3" xfId="2" applyFont="1" applyBorder="1"/>
    <xf numFmtId="177" fontId="3" fillId="2" borderId="0" xfId="0" applyNumberFormat="1" applyFont="1" applyFill="1"/>
    <xf numFmtId="177" fontId="3" fillId="0" borderId="0" xfId="0" applyNumberFormat="1" applyFont="1"/>
    <xf numFmtId="9" fontId="3" fillId="0" borderId="0" xfId="2" applyFont="1" applyBorder="1"/>
    <xf numFmtId="9" fontId="3" fillId="0" borderId="1" xfId="2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177" fontId="3" fillId="2" borderId="0" xfId="1" applyNumberFormat="1" applyFont="1" applyFill="1" applyBorder="1"/>
    <xf numFmtId="0" fontId="3" fillId="0" borderId="4" xfId="0" applyFont="1" applyBorder="1"/>
    <xf numFmtId="0" fontId="4" fillId="0" borderId="5" xfId="0" quotePrefix="1" applyFont="1" applyBorder="1"/>
    <xf numFmtId="0" fontId="3" fillId="0" borderId="5" xfId="0" applyFont="1" applyBorder="1"/>
    <xf numFmtId="0" fontId="4" fillId="2" borderId="5" xfId="0" applyFont="1" applyFill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right" wrapText="1"/>
    </xf>
    <xf numFmtId="176" fontId="3" fillId="2" borderId="0" xfId="1" applyFont="1" applyFill="1"/>
    <xf numFmtId="176" fontId="3" fillId="0" borderId="0" xfId="1" applyFont="1"/>
    <xf numFmtId="176" fontId="3" fillId="2" borderId="1" xfId="1" applyFont="1" applyFill="1" applyBorder="1"/>
    <xf numFmtId="176" fontId="3" fillId="0" borderId="1" xfId="1" applyFont="1" applyBorder="1"/>
    <xf numFmtId="9" fontId="3" fillId="0" borderId="1" xfId="2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/>
    </xf>
    <xf numFmtId="178" fontId="3" fillId="2" borderId="0" xfId="0" applyNumberFormat="1" applyFont="1" applyFill="1"/>
    <xf numFmtId="178" fontId="3" fillId="0" borderId="0" xfId="0" applyNumberFormat="1" applyFont="1"/>
    <xf numFmtId="179" fontId="3" fillId="2" borderId="0" xfId="1" applyNumberFormat="1" applyFont="1" applyFill="1"/>
    <xf numFmtId="179" fontId="3" fillId="0" borderId="0" xfId="0" applyNumberFormat="1" applyFont="1"/>
    <xf numFmtId="179" fontId="3" fillId="0" borderId="1" xfId="0" applyNumberFormat="1" applyFont="1" applyBorder="1"/>
    <xf numFmtId="9" fontId="3" fillId="0" borderId="0" xfId="2" quotePrefix="1" applyFont="1" applyAlignment="1">
      <alignment horizontal="right"/>
    </xf>
    <xf numFmtId="9" fontId="3" fillId="0" borderId="1" xfId="2" quotePrefix="1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2" xfId="0" applyFont="1" applyBorder="1"/>
    <xf numFmtId="178" fontId="3" fillId="2" borderId="1" xfId="0" applyNumberFormat="1" applyFont="1" applyFill="1" applyBorder="1"/>
    <xf numFmtId="178" fontId="3" fillId="0" borderId="1" xfId="0" applyNumberFormat="1" applyFont="1" applyBorder="1"/>
    <xf numFmtId="178" fontId="3" fillId="2" borderId="0" xfId="1" applyNumberFormat="1" applyFont="1" applyFill="1"/>
    <xf numFmtId="177" fontId="3" fillId="0" borderId="1" xfId="0" applyNumberFormat="1" applyFont="1" applyBorder="1" applyAlignment="1">
      <alignment horizontal="right"/>
    </xf>
    <xf numFmtId="177" fontId="3" fillId="2" borderId="1" xfId="0" applyNumberFormat="1" applyFont="1" applyFill="1" applyBorder="1" applyAlignment="1">
      <alignment horizontal="right" indent="1"/>
    </xf>
    <xf numFmtId="178" fontId="3" fillId="2" borderId="1" xfId="2" applyNumberFormat="1" applyFont="1" applyFill="1" applyBorder="1" applyAlignment="1">
      <alignment horizontal="right"/>
    </xf>
    <xf numFmtId="9" fontId="3" fillId="0" borderId="0" xfId="2" applyFont="1" applyAlignment="1">
      <alignment horizontal="right"/>
    </xf>
    <xf numFmtId="176" fontId="3" fillId="0" borderId="0" xfId="1" applyFont="1" applyFill="1"/>
    <xf numFmtId="178" fontId="3" fillId="0" borderId="0" xfId="2" applyNumberFormat="1" applyFont="1" applyFill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77" fontId="3" fillId="0" borderId="0" xfId="1" applyNumberFormat="1" applyFont="1" applyAlignment="1">
      <alignment horizontal="right"/>
    </xf>
    <xf numFmtId="179" fontId="3" fillId="0" borderId="0" xfId="1" applyNumberFormat="1" applyFont="1" applyAlignment="1">
      <alignment horizontal="right"/>
    </xf>
    <xf numFmtId="178" fontId="3" fillId="0" borderId="1" xfId="2" applyNumberFormat="1" applyFont="1" applyBorder="1" applyAlignment="1">
      <alignment horizontal="right"/>
    </xf>
    <xf numFmtId="180" fontId="3" fillId="2" borderId="0" xfId="1" applyNumberFormat="1" applyFont="1" applyFill="1"/>
    <xf numFmtId="180" fontId="3" fillId="0" borderId="0" xfId="0" applyNumberFormat="1" applyFont="1"/>
    <xf numFmtId="180" fontId="3" fillId="0" borderId="0" xfId="1" applyNumberFormat="1" applyFont="1" applyAlignment="1">
      <alignment horizontal="right"/>
    </xf>
    <xf numFmtId="10" fontId="0" fillId="0" borderId="0" xfId="2" applyNumberFormat="1" applyFont="1"/>
    <xf numFmtId="177" fontId="7" fillId="0" borderId="0" xfId="1" applyNumberFormat="1" applyFont="1"/>
    <xf numFmtId="0" fontId="7" fillId="0" borderId="0" xfId="0" applyFont="1"/>
    <xf numFmtId="9" fontId="3" fillId="0" borderId="0" xfId="2" quotePrefix="1" applyFont="1" applyFill="1" applyAlignment="1">
      <alignment horizontal="right"/>
    </xf>
    <xf numFmtId="9" fontId="3" fillId="0" borderId="1" xfId="2" quotePrefix="1" applyFont="1" applyFill="1" applyBorder="1" applyAlignment="1">
      <alignment horizontal="right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2009140</xdr:colOff>
      <xdr:row>1</xdr:row>
      <xdr:rowOff>66040</xdr:rowOff>
    </xdr:to>
    <xdr:pic>
      <xdr:nvPicPr>
        <xdr:cNvPr id="2" name="Picture 1" descr="Swire Pacific Limited">
          <a:extLst>
            <a:ext uri="{FF2B5EF4-FFF2-40B4-BE49-F238E27FC236}">
              <a16:creationId xmlns:a16="http://schemas.microsoft.com/office/drawing/2014/main" id="{4D4D4196-391C-4C39-9818-DF7BE6B61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140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1</xdr:row>
      <xdr:rowOff>66675</xdr:rowOff>
    </xdr:to>
    <xdr:pic>
      <xdr:nvPicPr>
        <xdr:cNvPr id="2" name="Picture 1" descr="Swire Pacific Limited">
          <a:extLst>
            <a:ext uri="{FF2B5EF4-FFF2-40B4-BE49-F238E27FC236}">
              <a16:creationId xmlns:a16="http://schemas.microsoft.com/office/drawing/2014/main" id="{B69CDA25-5D10-45E0-B198-6B044094E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3195-6B5E-4FBB-9386-E89D0BCDB84D}">
  <sheetPr>
    <pageSetUpPr fitToPage="1"/>
  </sheetPr>
  <dimension ref="A1:Q66"/>
  <sheetViews>
    <sheetView tabSelected="1" zoomScaleNormal="100" workbookViewId="0">
      <selection activeCell="J18" sqref="J18"/>
    </sheetView>
  </sheetViews>
  <sheetFormatPr defaultRowHeight="14.5" x14ac:dyDescent="0.3"/>
  <cols>
    <col min="1" max="1" width="49.69921875" style="1" bestFit="1" customWidth="1"/>
    <col min="2" max="2" width="1.09765625" style="1" customWidth="1"/>
    <col min="3" max="3" width="14.69921875" style="1" customWidth="1"/>
    <col min="4" max="4" width="1.09765625" style="1" customWidth="1"/>
    <col min="5" max="5" width="15.59765625" style="1" customWidth="1"/>
    <col min="6" max="6" width="1.09765625" style="1" customWidth="1"/>
    <col min="7" max="7" width="15" style="1" customWidth="1"/>
    <col min="8" max="8" width="1.09765625" style="1" customWidth="1"/>
    <col min="10" max="10" width="11.8984375" bestFit="1" customWidth="1"/>
    <col min="11" max="12" width="10.296875" bestFit="1" customWidth="1"/>
    <col min="13" max="13" width="9.3984375" bestFit="1" customWidth="1"/>
    <col min="14" max="14" width="11.296875" bestFit="1" customWidth="1"/>
    <col min="15" max="15" width="3.59765625" customWidth="1"/>
  </cols>
  <sheetData>
    <row r="1" spans="1:10" x14ac:dyDescent="0.3">
      <c r="A1" s="42"/>
    </row>
    <row r="4" spans="1:10" x14ac:dyDescent="0.3">
      <c r="A4" s="2" t="s">
        <v>23</v>
      </c>
    </row>
    <row r="6" spans="1:10" ht="15" thickBot="1" x14ac:dyDescent="0.35">
      <c r="A6" s="3" t="s">
        <v>40</v>
      </c>
      <c r="B6" s="4"/>
      <c r="C6" s="4"/>
      <c r="D6" s="4"/>
      <c r="E6" s="4"/>
      <c r="F6" s="4"/>
      <c r="G6" s="4"/>
      <c r="H6" s="4"/>
    </row>
    <row r="7" spans="1:10" ht="28" x14ac:dyDescent="0.3">
      <c r="A7" s="5" t="s">
        <v>25</v>
      </c>
      <c r="B7" s="6"/>
      <c r="C7" s="7" t="s">
        <v>47</v>
      </c>
      <c r="D7" s="5"/>
      <c r="E7" s="8" t="s">
        <v>54</v>
      </c>
      <c r="F7" s="5"/>
      <c r="G7" s="8" t="s">
        <v>1</v>
      </c>
      <c r="H7" s="6"/>
    </row>
    <row r="8" spans="1:10" x14ac:dyDescent="0.3">
      <c r="A8" s="1" t="s">
        <v>2</v>
      </c>
      <c r="C8" s="9">
        <v>14379</v>
      </c>
      <c r="E8" s="10">
        <v>14625</v>
      </c>
      <c r="G8" s="11">
        <f>(C8-E8)/E8</f>
        <v>-1.682051282051282E-2</v>
      </c>
      <c r="J8" s="70"/>
    </row>
    <row r="9" spans="1:10" x14ac:dyDescent="0.3">
      <c r="A9" s="12" t="s">
        <v>4</v>
      </c>
      <c r="C9" s="9">
        <v>36607</v>
      </c>
      <c r="E9" s="10">
        <v>51842</v>
      </c>
      <c r="G9" s="11">
        <f>(C9-E9)/E9</f>
        <v>-0.29387369314455458</v>
      </c>
      <c r="J9" s="70"/>
    </row>
    <row r="10" spans="1:10" x14ac:dyDescent="0.3">
      <c r="A10" s="12" t="s">
        <v>3</v>
      </c>
      <c r="C10" s="9">
        <v>21662</v>
      </c>
      <c r="E10" s="10">
        <v>17787</v>
      </c>
      <c r="G10" s="11">
        <f t="shared" ref="G10:G13" si="0">(C10-E10)/E10</f>
        <v>0.21785573733625682</v>
      </c>
      <c r="J10" s="70"/>
    </row>
    <row r="11" spans="1:10" x14ac:dyDescent="0.3">
      <c r="A11" s="12" t="s">
        <v>6</v>
      </c>
      <c r="C11" s="9">
        <v>9032</v>
      </c>
      <c r="E11" s="10">
        <v>10555</v>
      </c>
      <c r="G11" s="11">
        <f>(C11-E11)/E11</f>
        <v>-0.14429180483183326</v>
      </c>
      <c r="J11" s="70"/>
    </row>
    <row r="12" spans="1:10" ht="15" thickBot="1" x14ac:dyDescent="0.35">
      <c r="A12" s="13" t="s">
        <v>53</v>
      </c>
      <c r="B12" s="4"/>
      <c r="C12" s="14">
        <v>289</v>
      </c>
      <c r="D12" s="4"/>
      <c r="E12" s="15">
        <v>14</v>
      </c>
      <c r="F12" s="4"/>
      <c r="G12" s="11">
        <f t="shared" si="0"/>
        <v>19.642857142857142</v>
      </c>
      <c r="J12" s="70"/>
    </row>
    <row r="13" spans="1:10" x14ac:dyDescent="0.3">
      <c r="A13" s="6"/>
      <c r="B13" s="6"/>
      <c r="C13" s="16">
        <f>SUM(C8:C12)</f>
        <v>81969</v>
      </c>
      <c r="D13" s="17">
        <f>SUM(D8:D12)</f>
        <v>0</v>
      </c>
      <c r="E13" s="17">
        <f>SUM(E8:E12)</f>
        <v>94823</v>
      </c>
      <c r="F13" s="17">
        <f>SUM(F8:F12)</f>
        <v>0</v>
      </c>
      <c r="G13" s="18">
        <f t="shared" si="0"/>
        <v>-0.13555782879681091</v>
      </c>
    </row>
    <row r="14" spans="1:10" ht="15" thickBot="1" x14ac:dyDescent="0.35">
      <c r="C14" s="19"/>
    </row>
    <row r="15" spans="1:10" x14ac:dyDescent="0.3">
      <c r="A15" s="5" t="s">
        <v>37</v>
      </c>
      <c r="B15" s="6"/>
      <c r="C15" s="7"/>
      <c r="D15" s="5"/>
      <c r="E15" s="8"/>
      <c r="F15" s="5"/>
      <c r="G15" s="8"/>
    </row>
    <row r="16" spans="1:10" x14ac:dyDescent="0.3">
      <c r="A16" s="1" t="s">
        <v>2</v>
      </c>
      <c r="C16" s="9">
        <v>-641</v>
      </c>
      <c r="E16" s="10">
        <v>2131</v>
      </c>
      <c r="G16" s="11">
        <f>(C16-E16)/E16</f>
        <v>-1.3007977475363679</v>
      </c>
    </row>
    <row r="17" spans="1:17" x14ac:dyDescent="0.3">
      <c r="A17" s="12" t="s">
        <v>4</v>
      </c>
      <c r="C17" s="9">
        <v>2039</v>
      </c>
      <c r="E17" s="10">
        <v>25097</v>
      </c>
      <c r="G17" s="11">
        <f>(C17-E17)/E17</f>
        <v>-0.91875522970873014</v>
      </c>
    </row>
    <row r="18" spans="1:17" x14ac:dyDescent="0.3">
      <c r="A18" s="12" t="s">
        <v>3</v>
      </c>
      <c r="C18" s="9">
        <v>4697</v>
      </c>
      <c r="E18" s="10">
        <v>3393</v>
      </c>
      <c r="G18" s="11">
        <f t="shared" ref="G18:G23" si="1">(C18-E18)/E18</f>
        <v>0.38432066018272915</v>
      </c>
    </row>
    <row r="19" spans="1:17" x14ac:dyDescent="0.3">
      <c r="A19" s="12" t="s">
        <v>6</v>
      </c>
      <c r="C19" s="9">
        <v>211</v>
      </c>
      <c r="E19" s="10">
        <v>299</v>
      </c>
      <c r="G19" s="11">
        <f t="shared" si="1"/>
        <v>-0.29431438127090304</v>
      </c>
    </row>
    <row r="20" spans="1:17" ht="15" thickBot="1" x14ac:dyDescent="0.35">
      <c r="A20" s="13" t="s">
        <v>53</v>
      </c>
      <c r="B20" s="4"/>
      <c r="C20" s="14">
        <v>-1985</v>
      </c>
      <c r="D20" s="4"/>
      <c r="E20" s="10">
        <v>-2067</v>
      </c>
      <c r="F20" s="4"/>
      <c r="G20" s="11">
        <f t="shared" si="1"/>
        <v>-3.9671020803096271E-2</v>
      </c>
    </row>
    <row r="21" spans="1:17" x14ac:dyDescent="0.3">
      <c r="A21" s="20"/>
      <c r="B21" s="20"/>
      <c r="C21" s="21">
        <f>SUM(C16:C20)</f>
        <v>4321</v>
      </c>
      <c r="D21" s="22">
        <f>SUM(D16:D20)</f>
        <v>0</v>
      </c>
      <c r="E21" s="22">
        <f>SUM(E16:E20)</f>
        <v>28853</v>
      </c>
      <c r="F21" s="22">
        <f>SUM(F16:F20)</f>
        <v>0</v>
      </c>
      <c r="G21" s="23">
        <f t="shared" si="1"/>
        <v>-0.85024087616539012</v>
      </c>
    </row>
    <row r="22" spans="1:17" x14ac:dyDescent="0.3">
      <c r="A22" s="50" t="s">
        <v>27</v>
      </c>
      <c r="C22" s="9">
        <v>4611</v>
      </c>
      <c r="E22" s="25">
        <v>16289</v>
      </c>
      <c r="G22" s="26">
        <f t="shared" si="1"/>
        <v>-0.71692553256799063</v>
      </c>
    </row>
    <row r="23" spans="1:17" ht="15" thickBot="1" x14ac:dyDescent="0.35">
      <c r="A23" s="13" t="s">
        <v>8</v>
      </c>
      <c r="B23" s="4"/>
      <c r="C23" s="14">
        <v>3851</v>
      </c>
      <c r="D23" s="4"/>
      <c r="E23" s="55">
        <v>878</v>
      </c>
      <c r="F23" s="4"/>
      <c r="G23" s="27">
        <f t="shared" si="1"/>
        <v>3.3861047835990887</v>
      </c>
    </row>
    <row r="24" spans="1:17" x14ac:dyDescent="0.3">
      <c r="A24" s="28" t="s">
        <v>10</v>
      </c>
      <c r="B24" s="6"/>
      <c r="C24" s="16">
        <f>C21-C22-C23</f>
        <v>-4141</v>
      </c>
      <c r="D24" s="17">
        <f>D21-D22-D23</f>
        <v>0</v>
      </c>
      <c r="E24" s="17">
        <f>E21-E22-E23</f>
        <v>11686</v>
      </c>
      <c r="F24" s="17">
        <f>F21-F22-F23</f>
        <v>0</v>
      </c>
      <c r="G24" s="18">
        <v>5.12</v>
      </c>
    </row>
    <row r="28" spans="1:17" ht="15" thickBot="1" x14ac:dyDescent="0.35">
      <c r="A28" s="3" t="s">
        <v>11</v>
      </c>
      <c r="B28" s="4"/>
      <c r="C28" s="4"/>
      <c r="D28" s="4"/>
      <c r="E28" s="4"/>
      <c r="F28" s="4"/>
      <c r="G28" s="4"/>
    </row>
    <row r="29" spans="1:17" x14ac:dyDescent="0.3">
      <c r="A29" s="51" t="s">
        <v>30</v>
      </c>
      <c r="B29" s="6"/>
      <c r="C29" s="7"/>
      <c r="D29" s="5"/>
      <c r="E29" s="8"/>
      <c r="F29" s="5"/>
      <c r="G29" s="8"/>
      <c r="J29" s="72"/>
      <c r="K29" s="72"/>
      <c r="L29" s="72"/>
      <c r="M29" s="72"/>
      <c r="N29" s="72"/>
      <c r="P29" s="72"/>
      <c r="Q29" s="72"/>
    </row>
    <row r="30" spans="1:17" x14ac:dyDescent="0.3">
      <c r="A30" s="1" t="s">
        <v>12</v>
      </c>
      <c r="C30" s="9">
        <v>137021</v>
      </c>
      <c r="E30" s="10">
        <v>133505</v>
      </c>
      <c r="G30" s="11">
        <f t="shared" ref="G30:G37" si="2">(C30-E30)/E30</f>
        <v>2.6336092281187971E-2</v>
      </c>
      <c r="J30" s="71"/>
      <c r="K30" s="71"/>
      <c r="L30" s="71"/>
      <c r="M30" s="71"/>
      <c r="N30" s="71"/>
    </row>
    <row r="31" spans="1:17" x14ac:dyDescent="0.3">
      <c r="A31" s="1" t="s">
        <v>24</v>
      </c>
      <c r="C31" s="9">
        <v>184938</v>
      </c>
      <c r="E31" s="10">
        <v>191092</v>
      </c>
      <c r="G31" s="11">
        <f t="shared" si="2"/>
        <v>-3.2204383229020576E-2</v>
      </c>
      <c r="J31" s="71"/>
      <c r="K31" s="71"/>
      <c r="L31" s="71"/>
      <c r="M31" s="71"/>
      <c r="N31" s="71"/>
    </row>
    <row r="32" spans="1:17" x14ac:dyDescent="0.3">
      <c r="A32" s="12" t="s">
        <v>4</v>
      </c>
      <c r="C32" s="9">
        <v>28248</v>
      </c>
      <c r="E32" s="10">
        <v>18172</v>
      </c>
      <c r="G32" s="11">
        <f>(C32-E32)/E32</f>
        <v>0.55447941888619856</v>
      </c>
      <c r="J32" s="71"/>
      <c r="K32" s="71"/>
      <c r="L32" s="71"/>
      <c r="M32" s="71"/>
      <c r="N32" s="71"/>
    </row>
    <row r="33" spans="1:14" x14ac:dyDescent="0.3">
      <c r="A33" s="12" t="s">
        <v>3</v>
      </c>
      <c r="C33" s="9">
        <v>38310</v>
      </c>
      <c r="E33" s="10">
        <v>37529</v>
      </c>
      <c r="G33" s="11">
        <f t="shared" si="2"/>
        <v>2.0810573156758772E-2</v>
      </c>
      <c r="J33" s="71"/>
      <c r="K33" s="71"/>
      <c r="L33" s="71"/>
      <c r="M33" s="71"/>
      <c r="N33" s="71"/>
    </row>
    <row r="34" spans="1:14" x14ac:dyDescent="0.3">
      <c r="A34" s="12" t="s">
        <v>6</v>
      </c>
      <c r="C34" s="29">
        <v>2881</v>
      </c>
      <c r="E34" s="10">
        <v>2693</v>
      </c>
      <c r="G34" s="11">
        <f>(C34-E34)/E34</f>
        <v>6.9810620126253248E-2</v>
      </c>
      <c r="J34" s="71"/>
      <c r="K34" s="71"/>
      <c r="L34" s="71"/>
      <c r="M34" s="71"/>
      <c r="N34" s="71"/>
    </row>
    <row r="35" spans="1:14" hidden="1" x14ac:dyDescent="0.3">
      <c r="A35" s="12" t="s">
        <v>5</v>
      </c>
      <c r="C35" s="9"/>
      <c r="E35" s="10">
        <v>0</v>
      </c>
      <c r="G35" s="11" t="e">
        <f>(C35-E35)/E35</f>
        <v>#DIV/0!</v>
      </c>
      <c r="J35" s="71"/>
      <c r="K35" s="71"/>
      <c r="L35" s="71"/>
      <c r="M35" s="71"/>
      <c r="N35" s="71"/>
    </row>
    <row r="36" spans="1:14" ht="15" thickBot="1" x14ac:dyDescent="0.35">
      <c r="A36" s="13" t="s">
        <v>53</v>
      </c>
      <c r="B36" s="4"/>
      <c r="C36" s="14">
        <v>2853</v>
      </c>
      <c r="D36" s="4"/>
      <c r="E36" s="15">
        <v>1998</v>
      </c>
      <c r="F36" s="4"/>
      <c r="G36" s="11">
        <f t="shared" si="2"/>
        <v>0.42792792792792794</v>
      </c>
      <c r="J36" s="71"/>
      <c r="K36" s="71"/>
      <c r="L36" s="71"/>
      <c r="M36" s="71"/>
      <c r="N36" s="71"/>
    </row>
    <row r="37" spans="1:14" x14ac:dyDescent="0.3">
      <c r="A37" s="6"/>
      <c r="B37" s="6"/>
      <c r="C37" s="16">
        <f>SUM(C30:C36)</f>
        <v>394251</v>
      </c>
      <c r="D37" s="17">
        <f>SUM(D30:D36)</f>
        <v>0</v>
      </c>
      <c r="E37" s="17">
        <f>SUM(E30:E36)</f>
        <v>384989</v>
      </c>
      <c r="F37" s="17">
        <f>SUM(F30:F36)</f>
        <v>0</v>
      </c>
      <c r="G37" s="18">
        <f t="shared" si="2"/>
        <v>2.4057830223720676E-2</v>
      </c>
      <c r="J37" s="71"/>
      <c r="K37" s="71"/>
      <c r="L37" s="71"/>
      <c r="M37" s="71"/>
      <c r="N37" s="71"/>
    </row>
    <row r="38" spans="1:14" ht="15" thickBot="1" x14ac:dyDescent="0.35">
      <c r="C38" s="19"/>
    </row>
    <row r="39" spans="1:14" x14ac:dyDescent="0.3">
      <c r="A39" s="5" t="s">
        <v>13</v>
      </c>
      <c r="B39" s="6"/>
      <c r="C39" s="7"/>
      <c r="D39" s="5"/>
      <c r="E39" s="8"/>
      <c r="F39" s="5"/>
      <c r="G39" s="8"/>
      <c r="J39" s="71"/>
    </row>
    <row r="40" spans="1:14" x14ac:dyDescent="0.3">
      <c r="A40" s="1" t="s">
        <v>14</v>
      </c>
      <c r="C40" s="9">
        <v>258300</v>
      </c>
      <c r="E40" s="10">
        <v>268129</v>
      </c>
      <c r="G40" s="11">
        <f>(C40-E40)/E40</f>
        <v>-3.6657728183076055E-2</v>
      </c>
    </row>
    <row r="41" spans="1:14" x14ac:dyDescent="0.3">
      <c r="A41" s="12" t="s">
        <v>15</v>
      </c>
      <c r="C41" s="9">
        <v>60367</v>
      </c>
      <c r="E41" s="10">
        <v>56645</v>
      </c>
      <c r="G41" s="11">
        <f>(C41-E41)/E41</f>
        <v>6.5707476388030719E-2</v>
      </c>
    </row>
    <row r="42" spans="1:14" x14ac:dyDescent="0.3">
      <c r="A42" s="1" t="s">
        <v>16</v>
      </c>
      <c r="C42" s="9">
        <v>70563</v>
      </c>
      <c r="E42" s="10">
        <v>55136.034224473304</v>
      </c>
      <c r="G42" s="11">
        <f>(C42-E42)/E42</f>
        <v>0.27979824796102415</v>
      </c>
    </row>
    <row r="43" spans="1:14" ht="15" thickBot="1" x14ac:dyDescent="0.35">
      <c r="A43" s="1" t="s">
        <v>31</v>
      </c>
      <c r="C43" s="9">
        <v>5021</v>
      </c>
      <c r="E43" s="10">
        <v>5079</v>
      </c>
      <c r="G43" s="11">
        <f>(C43-E43)/E43</f>
        <v>-1.1419570781649931E-2</v>
      </c>
    </row>
    <row r="44" spans="1:14" x14ac:dyDescent="0.3">
      <c r="A44" s="6"/>
      <c r="B44" s="6"/>
      <c r="C44" s="16">
        <f>SUM(C40:C43)</f>
        <v>394251</v>
      </c>
      <c r="D44" s="17"/>
      <c r="E44" s="17">
        <f>SUM(E40:E43)</f>
        <v>384989.03422447329</v>
      </c>
      <c r="F44" s="17">
        <f>SUM(F36:F43)</f>
        <v>0</v>
      </c>
      <c r="G44" s="18">
        <f>(C44-E44)/E44</f>
        <v>2.4057739187777465E-2</v>
      </c>
    </row>
    <row r="45" spans="1:14" ht="15" thickBot="1" x14ac:dyDescent="0.35">
      <c r="A45" s="30"/>
      <c r="B45" s="30"/>
      <c r="C45" s="30"/>
      <c r="D45" s="30"/>
      <c r="E45" s="30"/>
      <c r="F45" s="30"/>
      <c r="G45" s="30"/>
    </row>
    <row r="46" spans="1:14" ht="28" x14ac:dyDescent="0.3">
      <c r="A46" s="31" t="s">
        <v>21</v>
      </c>
      <c r="B46" s="32"/>
      <c r="C46" s="33" t="s">
        <v>17</v>
      </c>
      <c r="D46" s="34"/>
      <c r="E46" s="35" t="s">
        <v>17</v>
      </c>
      <c r="F46" s="34"/>
      <c r="G46" s="35" t="s">
        <v>1</v>
      </c>
    </row>
    <row r="47" spans="1:14" x14ac:dyDescent="0.3">
      <c r="A47" s="1" t="s">
        <v>50</v>
      </c>
      <c r="C47" s="36">
        <v>3.06</v>
      </c>
      <c r="E47" s="59">
        <v>19.96</v>
      </c>
      <c r="G47" s="11">
        <f>(C47-E47)/E47</f>
        <v>-0.84669338677354722</v>
      </c>
    </row>
    <row r="48" spans="1:14" x14ac:dyDescent="0.3">
      <c r="A48" s="1" t="s">
        <v>18</v>
      </c>
      <c r="C48" s="36">
        <v>3.35</v>
      </c>
      <c r="E48" s="59">
        <v>11.319999999999999</v>
      </c>
      <c r="G48" s="11">
        <f>(C48-E48)/E48</f>
        <v>-0.70406360424028269</v>
      </c>
    </row>
    <row r="49" spans="1:7" x14ac:dyDescent="0.3">
      <c r="A49" s="12" t="s">
        <v>0</v>
      </c>
      <c r="C49" s="36">
        <v>187.35</v>
      </c>
      <c r="E49" s="59">
        <v>186.03</v>
      </c>
      <c r="G49" s="11">
        <f>(C49-E49)/E49</f>
        <v>7.0956297371391345E-3</v>
      </c>
    </row>
    <row r="50" spans="1:7" x14ac:dyDescent="0.3">
      <c r="C50" s="19"/>
    </row>
    <row r="51" spans="1:7" x14ac:dyDescent="0.3">
      <c r="A51" s="31" t="s">
        <v>22</v>
      </c>
      <c r="B51" s="32"/>
      <c r="C51" s="33"/>
      <c r="D51" s="34"/>
      <c r="E51" s="35"/>
      <c r="F51" s="34"/>
      <c r="G51" s="35"/>
    </row>
    <row r="52" spans="1:7" x14ac:dyDescent="0.3">
      <c r="A52" s="1" t="s">
        <v>50</v>
      </c>
      <c r="C52" s="36">
        <v>0.61</v>
      </c>
      <c r="E52" s="37">
        <v>3.99</v>
      </c>
      <c r="G52" s="58">
        <f>(C52-E52)/E52</f>
        <v>-0.8471177944862156</v>
      </c>
    </row>
    <row r="53" spans="1:7" x14ac:dyDescent="0.3">
      <c r="A53" s="1" t="s">
        <v>18</v>
      </c>
      <c r="C53" s="36">
        <v>0.67</v>
      </c>
      <c r="E53" s="37">
        <v>2.2599999999999998</v>
      </c>
      <c r="G53" s="11">
        <f>(C53-E53)/E53</f>
        <v>-0.70353982300884954</v>
      </c>
    </row>
    <row r="54" spans="1:7" ht="15" thickBot="1" x14ac:dyDescent="0.35">
      <c r="A54" s="13" t="s">
        <v>0</v>
      </c>
      <c r="B54" s="4"/>
      <c r="C54" s="38">
        <v>37.47</v>
      </c>
      <c r="D54" s="4"/>
      <c r="E54" s="39">
        <v>37.21</v>
      </c>
      <c r="F54" s="4"/>
      <c r="G54" s="40">
        <f>(C54-E54)/E54</f>
        <v>6.9873689868314437E-3</v>
      </c>
    </row>
    <row r="56" spans="1:7" ht="15" thickBot="1" x14ac:dyDescent="0.35">
      <c r="A56" s="3" t="s">
        <v>19</v>
      </c>
      <c r="B56" s="4"/>
      <c r="C56" s="4"/>
      <c r="D56" s="4"/>
      <c r="E56" s="4"/>
      <c r="F56" s="4"/>
      <c r="G56" s="4"/>
    </row>
    <row r="57" spans="1:7" x14ac:dyDescent="0.3">
      <c r="A57" s="41" t="s">
        <v>29</v>
      </c>
      <c r="C57" s="43">
        <v>1.6E-2</v>
      </c>
      <c r="D57" s="44"/>
      <c r="E57" s="60">
        <v>0.11</v>
      </c>
      <c r="G57" s="73" t="s">
        <v>48</v>
      </c>
    </row>
    <row r="58" spans="1:7" ht="15" thickBot="1" x14ac:dyDescent="0.35">
      <c r="A58" s="4" t="s">
        <v>39</v>
      </c>
      <c r="B58" s="4"/>
      <c r="C58" s="52">
        <v>0.221</v>
      </c>
      <c r="D58" s="53"/>
      <c r="E58" s="61">
        <v>0.17</v>
      </c>
      <c r="F58" s="4"/>
      <c r="G58" s="74" t="s">
        <v>49</v>
      </c>
    </row>
    <row r="59" spans="1:7" x14ac:dyDescent="0.3">
      <c r="E59" s="62"/>
    </row>
    <row r="60" spans="1:7" ht="15" thickBot="1" x14ac:dyDescent="0.35">
      <c r="A60" s="3" t="s">
        <v>20</v>
      </c>
      <c r="B60" s="4"/>
      <c r="C60" s="4"/>
      <c r="D60" s="4"/>
      <c r="E60" s="63"/>
      <c r="F60" s="4"/>
      <c r="G60" s="4"/>
    </row>
    <row r="61" spans="1:7" x14ac:dyDescent="0.3">
      <c r="A61" s="1" t="s">
        <v>46</v>
      </c>
      <c r="C61" s="9">
        <v>10471</v>
      </c>
      <c r="E61" s="64">
        <v>36177</v>
      </c>
      <c r="G61" s="11">
        <f t="shared" ref="G61:G66" si="3">(C61-E61)/E61</f>
        <v>-0.71056195925588084</v>
      </c>
    </row>
    <row r="62" spans="1:7" x14ac:dyDescent="0.3">
      <c r="A62" s="41" t="s">
        <v>28</v>
      </c>
      <c r="C62" s="54">
        <v>9.8000000000000004E-2</v>
      </c>
      <c r="D62" s="44"/>
      <c r="E62" s="60">
        <v>0.34799999999999998</v>
      </c>
      <c r="G62" s="11">
        <f t="shared" si="3"/>
        <v>-0.7183908045977011</v>
      </c>
    </row>
    <row r="63" spans="1:7" x14ac:dyDescent="0.3">
      <c r="A63" s="1" t="s">
        <v>51</v>
      </c>
      <c r="C63" s="67">
        <v>7.41</v>
      </c>
      <c r="D63" s="68"/>
      <c r="E63" s="69">
        <v>25.03</v>
      </c>
      <c r="G63" s="11">
        <f t="shared" si="3"/>
        <v>-0.70395525369556533</v>
      </c>
    </row>
    <row r="64" spans="1:7" x14ac:dyDescent="0.3">
      <c r="A64" s="1" t="s">
        <v>52</v>
      </c>
      <c r="C64" s="67">
        <v>1.48</v>
      </c>
      <c r="D64" s="68"/>
      <c r="E64" s="69">
        <v>5.01</v>
      </c>
      <c r="G64" s="11">
        <f t="shared" si="3"/>
        <v>-0.70459081836327342</v>
      </c>
    </row>
    <row r="65" spans="1:7" x14ac:dyDescent="0.3">
      <c r="A65" s="1" t="s">
        <v>32</v>
      </c>
      <c r="C65" s="45">
        <v>3.4</v>
      </c>
      <c r="D65" s="46"/>
      <c r="E65" s="65">
        <v>13.5</v>
      </c>
      <c r="G65" s="11">
        <f t="shared" si="3"/>
        <v>-0.74814814814814812</v>
      </c>
    </row>
    <row r="66" spans="1:7" ht="15" thickBot="1" x14ac:dyDescent="0.35">
      <c r="A66" s="4" t="s">
        <v>26</v>
      </c>
      <c r="B66" s="4"/>
      <c r="C66" s="52">
        <v>0.44</v>
      </c>
      <c r="D66" s="47"/>
      <c r="E66" s="66">
        <v>0.45</v>
      </c>
      <c r="F66" s="4"/>
      <c r="G66" s="49">
        <f t="shared" si="3"/>
        <v>-2.222222222222224E-2</v>
      </c>
    </row>
  </sheetData>
  <phoneticPr fontId="8" type="noConversion"/>
  <pageMargins left="0.25" right="0.25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F2C-471B-4750-9458-BE3513058A5B}">
  <dimension ref="A1:J68"/>
  <sheetViews>
    <sheetView zoomScaleNormal="100" workbookViewId="0">
      <selection activeCell="C9" sqref="C9"/>
    </sheetView>
  </sheetViews>
  <sheetFormatPr defaultRowHeight="14.5" x14ac:dyDescent="0.3"/>
  <cols>
    <col min="1" max="1" width="49.69921875" style="1" bestFit="1" customWidth="1"/>
    <col min="2" max="2" width="1.09765625" style="1" customWidth="1"/>
    <col min="3" max="3" width="14.69921875" style="1" customWidth="1"/>
    <col min="4" max="4" width="1.09765625" style="1" customWidth="1"/>
    <col min="5" max="5" width="15.59765625" style="1" customWidth="1"/>
    <col min="6" max="6" width="1.09765625" style="1" customWidth="1"/>
    <col min="7" max="7" width="15" style="1" customWidth="1"/>
    <col min="8" max="8" width="1.09765625" style="1" customWidth="1"/>
  </cols>
  <sheetData>
    <row r="1" spans="1:10" x14ac:dyDescent="0.3">
      <c r="A1" s="42"/>
    </row>
    <row r="4" spans="1:10" x14ac:dyDescent="0.3">
      <c r="A4" s="2" t="s">
        <v>23</v>
      </c>
    </row>
    <row r="6" spans="1:10" ht="15" thickBot="1" x14ac:dyDescent="0.35">
      <c r="A6" s="3" t="s">
        <v>40</v>
      </c>
      <c r="B6" s="4"/>
      <c r="C6" s="4"/>
      <c r="D6" s="4"/>
      <c r="E6" s="4"/>
      <c r="F6" s="4"/>
      <c r="G6" s="4"/>
      <c r="H6" s="4"/>
    </row>
    <row r="7" spans="1:10" ht="42" x14ac:dyDescent="0.3">
      <c r="A7" s="5" t="s">
        <v>25</v>
      </c>
      <c r="B7" s="6"/>
      <c r="C7" s="7" t="s">
        <v>41</v>
      </c>
      <c r="D7" s="5"/>
      <c r="E7" s="8" t="s">
        <v>42</v>
      </c>
      <c r="F7" s="5"/>
      <c r="G7" s="8" t="s">
        <v>1</v>
      </c>
      <c r="H7" s="6"/>
    </row>
    <row r="8" spans="1:10" x14ac:dyDescent="0.3">
      <c r="A8" s="1" t="s">
        <v>2</v>
      </c>
      <c r="C8" s="9">
        <v>13788</v>
      </c>
      <c r="E8" s="10">
        <v>16275</v>
      </c>
      <c r="G8" s="11">
        <f>(C8-E8)/E8</f>
        <v>-0.15281105990783411</v>
      </c>
      <c r="J8" s="70"/>
    </row>
    <row r="9" spans="1:10" x14ac:dyDescent="0.3">
      <c r="A9" s="12" t="s">
        <v>4</v>
      </c>
      <c r="C9" s="9">
        <v>54223</v>
      </c>
      <c r="E9" s="10">
        <v>53925</v>
      </c>
      <c r="G9" s="11">
        <f>(C9-E9)/E9</f>
        <v>5.5261937876680571E-3</v>
      </c>
      <c r="J9" s="70"/>
    </row>
    <row r="10" spans="1:10" x14ac:dyDescent="0.3">
      <c r="A10" s="12" t="s">
        <v>3</v>
      </c>
      <c r="C10" s="9">
        <v>13828</v>
      </c>
      <c r="E10" s="10">
        <v>11464</v>
      </c>
      <c r="G10" s="11">
        <f t="shared" ref="G10:G14" si="0">(C10-E10)/E10</f>
        <v>0.20621074668527564</v>
      </c>
      <c r="J10" s="70"/>
    </row>
    <row r="11" spans="1:10" x14ac:dyDescent="0.3">
      <c r="A11" s="12" t="s">
        <v>6</v>
      </c>
      <c r="C11" s="9">
        <v>9321</v>
      </c>
      <c r="E11" s="10">
        <v>9553</v>
      </c>
      <c r="G11" s="11">
        <f>(C11-E11)/E11</f>
        <v>-2.4285564744059459E-2</v>
      </c>
      <c r="J11" s="70"/>
    </row>
    <row r="12" spans="1:10" x14ac:dyDescent="0.3">
      <c r="A12" s="12" t="s">
        <v>5</v>
      </c>
      <c r="C12" s="9">
        <v>524</v>
      </c>
      <c r="E12" s="10">
        <v>1601</v>
      </c>
      <c r="G12" s="11">
        <f t="shared" si="0"/>
        <v>-0.67270455965021858</v>
      </c>
    </row>
    <row r="13" spans="1:10" ht="15" thickBot="1" x14ac:dyDescent="0.35">
      <c r="A13" s="13" t="s">
        <v>7</v>
      </c>
      <c r="B13" s="4"/>
      <c r="C13" s="14">
        <v>9</v>
      </c>
      <c r="D13" s="4"/>
      <c r="E13" s="15">
        <v>12</v>
      </c>
      <c r="F13" s="4"/>
      <c r="G13" s="11">
        <f t="shared" si="0"/>
        <v>-0.25</v>
      </c>
      <c r="J13" s="70"/>
    </row>
    <row r="14" spans="1:10" x14ac:dyDescent="0.3">
      <c r="A14" s="6"/>
      <c r="B14" s="6"/>
      <c r="C14" s="16">
        <f>SUM(C8:C13)</f>
        <v>91693</v>
      </c>
      <c r="D14" s="17">
        <f>SUM(D8:D13)</f>
        <v>0</v>
      </c>
      <c r="E14" s="17">
        <f>SUM(E8:E13)</f>
        <v>92830</v>
      </c>
      <c r="F14" s="17">
        <f>SUM(F8:F13)</f>
        <v>0</v>
      </c>
      <c r="G14" s="18">
        <f t="shared" si="0"/>
        <v>-1.2248195626413876E-2</v>
      </c>
    </row>
    <row r="15" spans="1:10" ht="15" thickBot="1" x14ac:dyDescent="0.35">
      <c r="C15" s="19"/>
    </row>
    <row r="16" spans="1:10" x14ac:dyDescent="0.3">
      <c r="A16" s="5" t="s">
        <v>37</v>
      </c>
      <c r="B16" s="6"/>
      <c r="C16" s="7"/>
      <c r="D16" s="5"/>
      <c r="E16" s="8"/>
      <c r="F16" s="5"/>
      <c r="G16" s="8"/>
    </row>
    <row r="17" spans="1:7" x14ac:dyDescent="0.3">
      <c r="A17" s="1" t="s">
        <v>2</v>
      </c>
      <c r="C17" s="9">
        <v>6546</v>
      </c>
      <c r="E17" s="10">
        <v>5840</v>
      </c>
      <c r="G17" s="11">
        <f>(C17-E17)/E17</f>
        <v>0.12089041095890411</v>
      </c>
    </row>
    <row r="18" spans="1:7" x14ac:dyDescent="0.3">
      <c r="A18" s="12" t="s">
        <v>4</v>
      </c>
      <c r="C18" s="9">
        <v>2392</v>
      </c>
      <c r="E18" s="10">
        <v>2549</v>
      </c>
      <c r="G18" s="11">
        <f>(C18-E18)/E18</f>
        <v>-6.1592781482934483E-2</v>
      </c>
    </row>
    <row r="19" spans="1:7" x14ac:dyDescent="0.3">
      <c r="A19" s="12" t="s">
        <v>3</v>
      </c>
      <c r="C19" s="9">
        <v>-3072</v>
      </c>
      <c r="E19" s="10">
        <v>-2380</v>
      </c>
      <c r="G19" s="11">
        <f t="shared" ref="G19:G26" si="1">(C19-E19)/E19</f>
        <v>0.29075630252100843</v>
      </c>
    </row>
    <row r="20" spans="1:7" x14ac:dyDescent="0.3">
      <c r="A20" s="12" t="s">
        <v>6</v>
      </c>
      <c r="C20" s="9">
        <v>-307</v>
      </c>
      <c r="E20" s="10">
        <v>94</v>
      </c>
      <c r="G20" s="11">
        <f>(C20-E20)/E20</f>
        <v>-4.2659574468085104</v>
      </c>
    </row>
    <row r="21" spans="1:7" x14ac:dyDescent="0.3">
      <c r="A21" s="12" t="s">
        <v>5</v>
      </c>
      <c r="C21" s="9">
        <v>359</v>
      </c>
      <c r="E21" s="10">
        <v>-1118</v>
      </c>
      <c r="G21" s="11">
        <f t="shared" si="1"/>
        <v>-1.3211091234347048</v>
      </c>
    </row>
    <row r="22" spans="1:7" ht="15" thickBot="1" x14ac:dyDescent="0.35">
      <c r="A22" s="13" t="s">
        <v>7</v>
      </c>
      <c r="B22" s="4"/>
      <c r="C22" s="14">
        <v>-1723</v>
      </c>
      <c r="D22" s="4"/>
      <c r="E22" s="10">
        <v>-1628</v>
      </c>
      <c r="F22" s="4"/>
      <c r="G22" s="11">
        <f t="shared" si="1"/>
        <v>5.8353808353808351E-2</v>
      </c>
    </row>
    <row r="23" spans="1:7" x14ac:dyDescent="0.3">
      <c r="A23" s="20"/>
      <c r="B23" s="20"/>
      <c r="C23" s="21">
        <f>SUM(C17:C22)</f>
        <v>4195</v>
      </c>
      <c r="D23" s="22">
        <f>SUM(D17:D22)</f>
        <v>0</v>
      </c>
      <c r="E23" s="22">
        <f>SUM(E17:E22)</f>
        <v>3357</v>
      </c>
      <c r="F23" s="22">
        <f>SUM(F17:F22)</f>
        <v>0</v>
      </c>
      <c r="G23" s="23">
        <f t="shared" si="1"/>
        <v>0.2496276437295204</v>
      </c>
    </row>
    <row r="24" spans="1:7" x14ac:dyDescent="0.3">
      <c r="A24" s="50" t="s">
        <v>27</v>
      </c>
      <c r="C24" s="24">
        <v>4404</v>
      </c>
      <c r="E24" s="25">
        <v>3904</v>
      </c>
      <c r="G24" s="26">
        <f t="shared" si="1"/>
        <v>0.12807377049180327</v>
      </c>
    </row>
    <row r="25" spans="1:7" ht="15" thickBot="1" x14ac:dyDescent="0.35">
      <c r="A25" s="13" t="s">
        <v>8</v>
      </c>
      <c r="B25" s="4"/>
      <c r="C25" s="56">
        <v>2643</v>
      </c>
      <c r="D25" s="4"/>
      <c r="E25" s="55">
        <v>0</v>
      </c>
      <c r="F25" s="4"/>
      <c r="G25" s="27" t="s">
        <v>9</v>
      </c>
    </row>
    <row r="26" spans="1:7" x14ac:dyDescent="0.3">
      <c r="A26" s="28" t="s">
        <v>10</v>
      </c>
      <c r="B26" s="6"/>
      <c r="C26" s="16">
        <f>C23-C24-C25</f>
        <v>-2852</v>
      </c>
      <c r="D26" s="17">
        <f>D23-D24-D25</f>
        <v>0</v>
      </c>
      <c r="E26" s="17">
        <f>E23-E24</f>
        <v>-547</v>
      </c>
      <c r="F26" s="17">
        <f>F23-F24-F25</f>
        <v>0</v>
      </c>
      <c r="G26" s="18">
        <f t="shared" si="1"/>
        <v>4.2138939670932363</v>
      </c>
    </row>
    <row r="28" spans="1:7" x14ac:dyDescent="0.3">
      <c r="A28" s="1" t="s">
        <v>38</v>
      </c>
    </row>
    <row r="30" spans="1:7" ht="15" thickBot="1" x14ac:dyDescent="0.35">
      <c r="A30" s="3" t="s">
        <v>11</v>
      </c>
      <c r="B30" s="4"/>
      <c r="C30" s="4"/>
      <c r="D30" s="4"/>
      <c r="E30" s="4"/>
      <c r="F30" s="4"/>
      <c r="G30" s="4"/>
    </row>
    <row r="31" spans="1:7" x14ac:dyDescent="0.3">
      <c r="A31" s="51" t="s">
        <v>30</v>
      </c>
      <c r="B31" s="6"/>
      <c r="C31" s="7"/>
      <c r="D31" s="5"/>
      <c r="E31" s="8"/>
      <c r="F31" s="5"/>
      <c r="G31" s="8"/>
    </row>
    <row r="32" spans="1:7" x14ac:dyDescent="0.3">
      <c r="A32" s="1" t="s">
        <v>12</v>
      </c>
      <c r="C32" s="9">
        <v>111412</v>
      </c>
      <c r="E32" s="10">
        <f>104968+1</f>
        <v>104969</v>
      </c>
      <c r="G32" s="11">
        <f t="shared" ref="G32:G39" si="2">(C32-E32)/E32</f>
        <v>6.1380026484009566E-2</v>
      </c>
    </row>
    <row r="33" spans="1:7" x14ac:dyDescent="0.3">
      <c r="A33" s="1" t="s">
        <v>24</v>
      </c>
      <c r="C33" s="9">
        <v>199608</v>
      </c>
      <c r="E33" s="10">
        <v>198788</v>
      </c>
      <c r="G33" s="11">
        <f t="shared" si="2"/>
        <v>4.1249974847576316E-3</v>
      </c>
    </row>
    <row r="34" spans="1:7" x14ac:dyDescent="0.3">
      <c r="A34" s="12" t="s">
        <v>4</v>
      </c>
      <c r="C34" s="9">
        <v>26233</v>
      </c>
      <c r="E34" s="10">
        <v>17474</v>
      </c>
      <c r="G34" s="11">
        <f>(C34-E34)/E34</f>
        <v>0.50125901339132428</v>
      </c>
    </row>
    <row r="35" spans="1:7" x14ac:dyDescent="0.3">
      <c r="A35" s="12" t="s">
        <v>3</v>
      </c>
      <c r="C35" s="9">
        <v>35904</v>
      </c>
      <c r="E35" s="10">
        <v>40590</v>
      </c>
      <c r="G35" s="11">
        <f t="shared" si="2"/>
        <v>-0.11544715447154472</v>
      </c>
    </row>
    <row r="36" spans="1:7" x14ac:dyDescent="0.3">
      <c r="A36" s="12" t="s">
        <v>6</v>
      </c>
      <c r="C36" s="29">
        <v>2353</v>
      </c>
      <c r="E36" s="10">
        <v>2527</v>
      </c>
      <c r="G36" s="11">
        <f>(C36-E36)/E36</f>
        <v>-6.8856351404827862E-2</v>
      </c>
    </row>
    <row r="37" spans="1:7" x14ac:dyDescent="0.3">
      <c r="A37" s="12" t="s">
        <v>5</v>
      </c>
      <c r="C37" s="9">
        <v>0</v>
      </c>
      <c r="E37" s="10">
        <v>943</v>
      </c>
      <c r="G37" s="11">
        <f t="shared" si="2"/>
        <v>-1</v>
      </c>
    </row>
    <row r="38" spans="1:7" ht="15" thickBot="1" x14ac:dyDescent="0.35">
      <c r="A38" s="13" t="s">
        <v>7</v>
      </c>
      <c r="B38" s="4"/>
      <c r="C38" s="14">
        <v>2101</v>
      </c>
      <c r="D38" s="4"/>
      <c r="E38" s="15">
        <v>2324</v>
      </c>
      <c r="F38" s="4"/>
      <c r="G38" s="11">
        <f t="shared" si="2"/>
        <v>-9.5955249569707399E-2</v>
      </c>
    </row>
    <row r="39" spans="1:7" x14ac:dyDescent="0.3">
      <c r="A39" s="6"/>
      <c r="B39" s="6"/>
      <c r="C39" s="16">
        <f>SUM(C32:C38)</f>
        <v>377611</v>
      </c>
      <c r="D39" s="17">
        <f>SUM(D32:D38)</f>
        <v>0</v>
      </c>
      <c r="E39" s="17">
        <f>SUM(E32:E38)</f>
        <v>367615</v>
      </c>
      <c r="F39" s="17">
        <f>SUM(F32:F38)</f>
        <v>0</v>
      </c>
      <c r="G39" s="18">
        <f t="shared" si="2"/>
        <v>2.7191491098023747E-2</v>
      </c>
    </row>
    <row r="40" spans="1:7" ht="15" thickBot="1" x14ac:dyDescent="0.35">
      <c r="C40" s="19"/>
    </row>
    <row r="41" spans="1:7" x14ac:dyDescent="0.3">
      <c r="A41" s="5" t="s">
        <v>13</v>
      </c>
      <c r="B41" s="6"/>
      <c r="C41" s="7"/>
      <c r="D41" s="5"/>
      <c r="E41" s="8"/>
      <c r="F41" s="5"/>
      <c r="G41" s="8"/>
    </row>
    <row r="42" spans="1:7" x14ac:dyDescent="0.3">
      <c r="A42" s="1" t="s">
        <v>14</v>
      </c>
      <c r="C42" s="9">
        <v>258456</v>
      </c>
      <c r="E42" s="10">
        <v>266515</v>
      </c>
      <c r="G42" s="11">
        <f>(C42-E42)/E42</f>
        <v>-3.0238448117366753E-2</v>
      </c>
    </row>
    <row r="43" spans="1:7" x14ac:dyDescent="0.3">
      <c r="A43" s="12" t="s">
        <v>15</v>
      </c>
      <c r="C43" s="9">
        <v>57480</v>
      </c>
      <c r="E43" s="10">
        <v>57105</v>
      </c>
      <c r="G43" s="11">
        <f>(C43-E43)/E43</f>
        <v>6.5668505384817444E-3</v>
      </c>
    </row>
    <row r="44" spans="1:7" x14ac:dyDescent="0.3">
      <c r="A44" s="1" t="s">
        <v>16</v>
      </c>
      <c r="C44" s="9">
        <v>56759</v>
      </c>
      <c r="E44" s="10">
        <v>38655</v>
      </c>
      <c r="G44" s="11">
        <f>(C44-E44)/E44</f>
        <v>0.46834820851118875</v>
      </c>
    </row>
    <row r="45" spans="1:7" ht="15" thickBot="1" x14ac:dyDescent="0.35">
      <c r="A45" s="1" t="s">
        <v>31</v>
      </c>
      <c r="C45" s="9">
        <v>4916</v>
      </c>
      <c r="E45" s="10">
        <v>5340</v>
      </c>
      <c r="G45" s="11">
        <f>(C45-E45)/E45</f>
        <v>-7.9400749063670409E-2</v>
      </c>
    </row>
    <row r="46" spans="1:7" x14ac:dyDescent="0.3">
      <c r="A46" s="6"/>
      <c r="B46" s="6"/>
      <c r="C46" s="16">
        <f>SUM(C42:C45)</f>
        <v>377611</v>
      </c>
      <c r="D46" s="17"/>
      <c r="E46" s="17">
        <f>SUM(E42:E45)</f>
        <v>367615</v>
      </c>
      <c r="F46" s="17">
        <f>SUM(F38:F45)</f>
        <v>0</v>
      </c>
      <c r="G46" s="18">
        <f>(C46-E46)/E46</f>
        <v>2.7191491098023747E-2</v>
      </c>
    </row>
    <row r="47" spans="1:7" ht="15" thickBot="1" x14ac:dyDescent="0.35">
      <c r="A47" s="30"/>
      <c r="B47" s="30"/>
      <c r="C47" s="30"/>
      <c r="D47" s="30"/>
      <c r="E47" s="30"/>
      <c r="F47" s="30"/>
      <c r="G47" s="30"/>
    </row>
    <row r="48" spans="1:7" ht="28" x14ac:dyDescent="0.3">
      <c r="A48" s="31" t="s">
        <v>21</v>
      </c>
      <c r="B48" s="32"/>
      <c r="C48" s="33" t="s">
        <v>17</v>
      </c>
      <c r="D48" s="34"/>
      <c r="E48" s="35" t="s">
        <v>17</v>
      </c>
      <c r="F48" s="34"/>
      <c r="G48" s="35" t="s">
        <v>1</v>
      </c>
    </row>
    <row r="49" spans="1:7" x14ac:dyDescent="0.3">
      <c r="A49" s="1" t="s">
        <v>33</v>
      </c>
      <c r="C49" s="36">
        <v>2.81</v>
      </c>
      <c r="E49" s="59">
        <v>2.2400000000000002</v>
      </c>
      <c r="G49" s="11">
        <f>(C49-E49)/E49</f>
        <v>0.25446428571428564</v>
      </c>
    </row>
    <row r="50" spans="1:7" x14ac:dyDescent="0.3">
      <c r="A50" s="1" t="s">
        <v>18</v>
      </c>
      <c r="C50" s="36">
        <v>3</v>
      </c>
      <c r="E50" s="59">
        <v>2.6</v>
      </c>
      <c r="G50" s="11">
        <f>(C50-E50)/E50</f>
        <v>0.1538461538461538</v>
      </c>
    </row>
    <row r="51" spans="1:7" x14ac:dyDescent="0.3">
      <c r="A51" s="12" t="s">
        <v>0</v>
      </c>
      <c r="C51" s="36">
        <v>177.75</v>
      </c>
      <c r="E51" s="59">
        <v>177.49</v>
      </c>
      <c r="G51" s="11">
        <f>(C51-E51)/E51</f>
        <v>1.4648712603526446E-3</v>
      </c>
    </row>
    <row r="52" spans="1:7" x14ac:dyDescent="0.3">
      <c r="C52" s="19"/>
    </row>
    <row r="53" spans="1:7" x14ac:dyDescent="0.3">
      <c r="A53" s="31" t="s">
        <v>22</v>
      </c>
      <c r="B53" s="32"/>
      <c r="C53" s="33"/>
      <c r="D53" s="34"/>
      <c r="E53" s="35"/>
      <c r="F53" s="34"/>
      <c r="G53" s="35"/>
    </row>
    <row r="54" spans="1:7" x14ac:dyDescent="0.3">
      <c r="A54" s="1" t="s">
        <v>33</v>
      </c>
      <c r="C54" s="36">
        <v>0.56000000000000005</v>
      </c>
      <c r="E54" s="37">
        <v>0.45</v>
      </c>
      <c r="G54" s="58">
        <v>0.25</v>
      </c>
    </row>
    <row r="55" spans="1:7" x14ac:dyDescent="0.3">
      <c r="A55" s="1" t="s">
        <v>18</v>
      </c>
      <c r="C55" s="36">
        <v>0.6</v>
      </c>
      <c r="E55" s="37">
        <v>0.52</v>
      </c>
      <c r="G55" s="11">
        <f>(C55-E55)/E55</f>
        <v>0.15384615384615377</v>
      </c>
    </row>
    <row r="56" spans="1:7" ht="15" thickBot="1" x14ac:dyDescent="0.35">
      <c r="A56" s="13" t="s">
        <v>0</v>
      </c>
      <c r="B56" s="4"/>
      <c r="C56" s="38">
        <v>35.549999999999997</v>
      </c>
      <c r="D56" s="4"/>
      <c r="E56" s="39">
        <v>35.5</v>
      </c>
      <c r="F56" s="4"/>
      <c r="G56" s="40">
        <f>(C56-E56)/E56</f>
        <v>1.408450704225272E-3</v>
      </c>
    </row>
    <row r="58" spans="1:7" ht="15" thickBot="1" x14ac:dyDescent="0.35">
      <c r="A58" s="3" t="s">
        <v>19</v>
      </c>
      <c r="B58" s="4"/>
      <c r="C58" s="4"/>
      <c r="D58" s="4"/>
      <c r="E58" s="4"/>
      <c r="F58" s="4"/>
      <c r="G58" s="4"/>
    </row>
    <row r="59" spans="1:7" x14ac:dyDescent="0.3">
      <c r="A59" s="41" t="s">
        <v>29</v>
      </c>
      <c r="C59" s="43">
        <v>1.6E-2</v>
      </c>
      <c r="D59" s="44"/>
      <c r="E59" s="60">
        <v>1.2999999999999999E-2</v>
      </c>
      <c r="G59" s="48" t="s">
        <v>43</v>
      </c>
    </row>
    <row r="60" spans="1:7" ht="15" thickBot="1" x14ac:dyDescent="0.35">
      <c r="A60" s="4" t="s">
        <v>39</v>
      </c>
      <c r="B60" s="4"/>
      <c r="C60" s="52">
        <v>0.18</v>
      </c>
      <c r="D60" s="53"/>
      <c r="E60" s="61">
        <v>0.11899999999999999</v>
      </c>
      <c r="F60" s="4"/>
      <c r="G60" s="49" t="s">
        <v>44</v>
      </c>
    </row>
    <row r="61" spans="1:7" x14ac:dyDescent="0.3">
      <c r="E61" s="62"/>
    </row>
    <row r="62" spans="1:7" ht="15" thickBot="1" x14ac:dyDescent="0.35">
      <c r="A62" s="3" t="s">
        <v>20</v>
      </c>
      <c r="B62" s="4"/>
      <c r="C62" s="4"/>
      <c r="D62" s="4"/>
      <c r="E62" s="63"/>
      <c r="F62" s="4"/>
      <c r="G62" s="4"/>
    </row>
    <row r="63" spans="1:7" x14ac:dyDescent="0.3">
      <c r="A63" s="1" t="s">
        <v>34</v>
      </c>
      <c r="C63" s="9">
        <v>4748</v>
      </c>
      <c r="E63" s="64">
        <v>5293</v>
      </c>
      <c r="G63" s="11">
        <f t="shared" ref="G63:G68" si="3">(C63-E63)/E63</f>
        <v>-0.10296618174948044</v>
      </c>
    </row>
    <row r="64" spans="1:7" x14ac:dyDescent="0.3">
      <c r="A64" s="41" t="s">
        <v>28</v>
      </c>
      <c r="C64" s="54">
        <v>4.8000000000000001E-2</v>
      </c>
      <c r="D64" s="44"/>
      <c r="E64" s="60">
        <v>5.1999999999999998E-2</v>
      </c>
      <c r="G64" s="11">
        <f t="shared" si="3"/>
        <v>-7.6923076923076858E-2</v>
      </c>
    </row>
    <row r="65" spans="1:7" x14ac:dyDescent="0.3">
      <c r="A65" s="1" t="s">
        <v>35</v>
      </c>
      <c r="C65" s="67">
        <v>3.18</v>
      </c>
      <c r="D65" s="68"/>
      <c r="E65" s="69">
        <v>3.52</v>
      </c>
      <c r="G65" s="11">
        <f t="shared" si="3"/>
        <v>-9.6590909090909047E-2</v>
      </c>
    </row>
    <row r="66" spans="1:7" x14ac:dyDescent="0.3">
      <c r="A66" s="1" t="s">
        <v>36</v>
      </c>
      <c r="C66" s="67">
        <v>0.64</v>
      </c>
      <c r="D66" s="68"/>
      <c r="E66" s="69">
        <v>0.7</v>
      </c>
      <c r="G66" s="48" t="s">
        <v>45</v>
      </c>
    </row>
    <row r="67" spans="1:7" x14ac:dyDescent="0.3">
      <c r="A67" s="1" t="s">
        <v>32</v>
      </c>
      <c r="C67" s="45">
        <v>6.1</v>
      </c>
      <c r="D67" s="46"/>
      <c r="E67" s="65">
        <v>6.21</v>
      </c>
      <c r="G67" s="11">
        <f t="shared" si="3"/>
        <v>-1.7713365539452547E-2</v>
      </c>
    </row>
    <row r="68" spans="1:7" ht="15" thickBot="1" x14ac:dyDescent="0.35">
      <c r="A68" s="4" t="s">
        <v>26</v>
      </c>
      <c r="B68" s="4"/>
      <c r="C68" s="57">
        <v>0.92800000000000005</v>
      </c>
      <c r="D68" s="47"/>
      <c r="E68" s="66">
        <v>0.73799999999999999</v>
      </c>
      <c r="F68" s="4"/>
      <c r="G68" s="49">
        <f t="shared" si="3"/>
        <v>0.25745257452574533</v>
      </c>
    </row>
  </sheetData>
  <phoneticPr fontId="8" type="noConversion"/>
  <pageMargins left="0.7" right="0.7" top="0.75" bottom="0.75" header="0.3" footer="0.3"/>
  <pageSetup paperSize="9" scale="84" fitToHeight="2" orientation="portrait" r:id="rId1"/>
  <customProperties>
    <customPr name="QAA_DRILLPATH_NODE_ID" r:id="rId2"/>
  </customProperties>
  <drawing r:id="rId3"/>
  <legacyDrawing r:id="rId4"/>
</worksheet>
</file>

<file path=docMetadata/LabelInfo.xml><?xml version="1.0" encoding="utf-8"?>
<clbl:labelList xmlns:clbl="http://schemas.microsoft.com/office/2020/mipLabelMetadata">
  <clbl:label id="{da2891a8-539d-42be-a95e-69ec7b639bd5}" enabled="1" method="Standard" siteId="{3eca1745-338a-4cf6-9109-b17741632f7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key financials_2024</vt:lpstr>
      <vt:lpstr>key financials_2022</vt:lpstr>
      <vt:lpstr>'key financials_2022'!Print_Area</vt:lpstr>
      <vt:lpstr>'key financials_2024'!Print_Area</vt:lpstr>
    </vt:vector>
  </TitlesOfParts>
  <Company>Swire Pacific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elfredachow</dc:creator>
  <cp:lastModifiedBy>staff3</cp:lastModifiedBy>
  <cp:lastPrinted>2024-03-14T07:20:06Z</cp:lastPrinted>
  <dcterms:created xsi:type="dcterms:W3CDTF">2012-11-19T06:49:40Z</dcterms:created>
  <dcterms:modified xsi:type="dcterms:W3CDTF">2025-04-08T02:55:32Z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